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45" windowWidth="8880" windowHeight="3660" activeTab="0"/>
  </bookViews>
  <sheets>
    <sheet name="Menu" sheetId="1" r:id="rId1"/>
    <sheet name="Cadastro" sheetId="2" r:id="rId2"/>
    <sheet name="Recibo" sheetId="3" r:id="rId3"/>
    <sheet name="GPS" sheetId="4" r:id="rId4"/>
  </sheets>
  <definedNames>
    <definedName name="_xlnm.Print_Area" localSheetId="2">'Recibo'!$A$1:$K$75</definedName>
  </definedNames>
  <calcPr fullCalcOnLoad="1"/>
</workbook>
</file>

<file path=xl/comments3.xml><?xml version="1.0" encoding="utf-8"?>
<comments xmlns="http://schemas.openxmlformats.org/spreadsheetml/2006/main">
  <authors>
    <author>Windows 98</author>
    <author>Windows ME</author>
  </authors>
  <commentList>
    <comment ref="K12" authorId="0">
      <text>
        <r>
          <rPr>
            <sz val="8"/>
            <rFont val="Tahoma"/>
            <family val="0"/>
          </rPr>
          <t xml:space="preserve">O valor será calculado automaticamente após o preenchimento do recibo.
</t>
        </r>
      </text>
    </comment>
    <comment ref="I11" authorId="0">
      <text>
        <r>
          <rPr>
            <sz val="8"/>
            <rFont val="Tahoma"/>
            <family val="0"/>
          </rPr>
          <t xml:space="preserve">Se este espaço for insuficiente para digitar os serviços prestados, utilize a linha seguinte. OBS: Use sempre a tecla TAB do seu computador.
</t>
        </r>
      </text>
    </comment>
    <comment ref="A13" authorId="1">
      <text>
        <r>
          <rPr>
            <sz val="8"/>
            <rFont val="Tahoma"/>
            <family val="0"/>
          </rPr>
          <t xml:space="preserve">Digite o valor líquido a receber nesta linha.
</t>
        </r>
      </text>
    </comment>
  </commentList>
</comments>
</file>

<file path=xl/sharedStrings.xml><?xml version="1.0" encoding="utf-8"?>
<sst xmlns="http://schemas.openxmlformats.org/spreadsheetml/2006/main" count="173" uniqueCount="93">
  <si>
    <t>Matrícula (CNPJ/INSS):</t>
  </si>
  <si>
    <t>Nome ou Razão Social:</t>
  </si>
  <si>
    <t>INFORMAÇÕES PARA DEDUÇÃO DO IRRF</t>
  </si>
  <si>
    <t>ESPECIFICAÇÕES</t>
  </si>
  <si>
    <t>Pensão Alimentícia......................</t>
  </si>
  <si>
    <t>R$</t>
  </si>
  <si>
    <t>Valor dos Serviços Prestados.....</t>
  </si>
  <si>
    <t>S O M A:</t>
  </si>
  <si>
    <t>CÁLCULO DO INSS:</t>
  </si>
  <si>
    <t>Base de Cálculo...........................</t>
  </si>
  <si>
    <t>%</t>
  </si>
  <si>
    <t>Alíquota.......................................</t>
  </si>
  <si>
    <t>Valor a Recolher..........................</t>
  </si>
  <si>
    <t>I D E N T I F I C A Ç Ã O</t>
  </si>
  <si>
    <t>DESCONTOS</t>
  </si>
  <si>
    <t>...</t>
  </si>
  <si>
    <t>Nome Emitente:</t>
  </si>
  <si>
    <t>Nº do CPF</t>
  </si>
  <si>
    <t>ISS Retido.................................</t>
  </si>
  <si>
    <t>IRRF.........................................</t>
  </si>
  <si>
    <t>INSS Retido...............................</t>
  </si>
  <si>
    <t>VALOR LÍQUIDO A RECEBER</t>
  </si>
  <si>
    <t>DATA:</t>
  </si>
  <si>
    <t>LOCAL:</t>
  </si>
  <si>
    <t>Assinatura:</t>
  </si>
  <si>
    <t>a importância de</t>
  </si>
  <si>
    <t>Recebí da empresa acima identificada pela prestação dos serviços de:</t>
  </si>
  <si>
    <t>2ª Via</t>
  </si>
  <si>
    <t>Recibo Nº ou Mês/Ano:</t>
  </si>
  <si>
    <t>RECIBO DE PAGAMENTO A DOMÉSTICO</t>
  </si>
  <si>
    <t>Patrão</t>
  </si>
  <si>
    <t>Nome Empregado</t>
  </si>
  <si>
    <t>CPF/MF</t>
  </si>
  <si>
    <t>INSS</t>
  </si>
  <si>
    <t>CPF</t>
  </si>
  <si>
    <t>Valor Bruto</t>
  </si>
  <si>
    <t>Desconto INSS</t>
  </si>
  <si>
    <t>INSS Empregador</t>
  </si>
  <si>
    <t>GPS</t>
  </si>
  <si>
    <t>Vencto GPS</t>
  </si>
  <si>
    <t>Talela INSS Vigente até 31/03/06</t>
  </si>
  <si>
    <t>De</t>
  </si>
  <si>
    <t>Até</t>
  </si>
  <si>
    <t>% Desconto</t>
  </si>
  <si>
    <t>Limite</t>
  </si>
  <si>
    <t>% INSS</t>
  </si>
  <si>
    <t>DOMÉSTICOS</t>
  </si>
  <si>
    <t>Reembolso INSS</t>
  </si>
  <si>
    <t>São Paulo</t>
  </si>
  <si>
    <t>Referência</t>
  </si>
  <si>
    <t>Ref</t>
  </si>
  <si>
    <t>2006</t>
  </si>
  <si>
    <r>
      <t xml:space="preserve">MINISTÉRIO DA PREVIDÊNCIA SOCIAL – MPS
INSTITUTO NACIONAL DO SEGURO SOCIAL - INSS
</t>
    </r>
    <r>
      <rPr>
        <b/>
        <sz val="10"/>
        <rFont val="Arial"/>
        <family val="2"/>
      </rPr>
      <t>GUIA DA PREVIDÊNCIA SOCIAL - GPS</t>
    </r>
  </si>
  <si>
    <t>3 CÓDIGO DE PAGAMENTO</t>
  </si>
  <si>
    <t>4 COMPETÊNCIA</t>
  </si>
  <si>
    <t>5 IDENTIFICADOR</t>
  </si>
  <si>
    <t>1 NOME OU RAZÃO SOCIAL/FONE/ENDEREÇO:</t>
  </si>
  <si>
    <t>6 VALOR DO INSS</t>
  </si>
  <si>
    <t>9 VALOR DE OUTRAS ENTIDADES</t>
  </si>
  <si>
    <t>2 Vencimento
(Uso do INSS)</t>
  </si>
  <si>
    <t>10 ATM, MULTA E JUROS</t>
  </si>
  <si>
    <r>
      <t xml:space="preserve">ATENÇÃO: </t>
    </r>
    <r>
      <rPr>
        <sz val="7.5"/>
        <rFont val="Arial"/>
        <family val="2"/>
      </rPr>
      <t xml:space="preserve">É vedada a utilização de GPS para recolhimento de receita de valor inferior ao estipulado em Resolução publicada pelo INSS. A receita que resultar valor inferior deverá ser adicionada à contribuição ou importância correspondente nos meses subseqüentes, até que o total seja igual ou superior ao valor mínimo fixado. </t>
    </r>
  </si>
  <si>
    <t>11 TOTAL</t>
  </si>
  <si>
    <t xml:space="preserve">12 .AUTENTICAÇÃO BANCÁRIA
 </t>
  </si>
  <si>
    <t>CTPS</t>
  </si>
  <si>
    <t>Empregador</t>
  </si>
  <si>
    <t>Mínimo</t>
  </si>
  <si>
    <t>Máximo</t>
  </si>
  <si>
    <t>Salário Mínimo</t>
  </si>
  <si>
    <t>abril</t>
  </si>
  <si>
    <t>INFORMAÇÕES:</t>
  </si>
  <si>
    <t>SALÁRIO</t>
  </si>
  <si>
    <t>REFERÊNCIA</t>
  </si>
  <si>
    <t>VENCTO:</t>
  </si>
  <si>
    <t>PLANILHA VÁLIDA ATÉ</t>
  </si>
  <si>
    <t>CPF Empregador</t>
  </si>
  <si>
    <t>CPF Empregado</t>
  </si>
  <si>
    <t>INSS Empregado</t>
  </si>
  <si>
    <t>CTPS/Série</t>
  </si>
  <si>
    <t>ATENÇÃO: SÓ ALTERE NOS CAMPOS EM AMARELO</t>
  </si>
  <si>
    <t>INSS Reembolsado Empregado</t>
  </si>
  <si>
    <t>a partir de 01/01/2010</t>
  </si>
  <si>
    <t>FELIPE DASI</t>
  </si>
  <si>
    <t>111.111.111-11</t>
  </si>
  <si>
    <t>056.000.000-00</t>
  </si>
  <si>
    <t>SANDRA GARCIA</t>
  </si>
  <si>
    <t>057.111.111-00</t>
  </si>
  <si>
    <t>Salário Contribuição Máximo:</t>
  </si>
  <si>
    <t>Salário Contribuição Minimo:</t>
  </si>
  <si>
    <t>Máximo que pode ser descontado do empregado.</t>
  </si>
  <si>
    <t>Salário Minimo:</t>
  </si>
  <si>
    <t>Recolhimentos</t>
  </si>
  <si>
    <t>Minimo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</si>
</sst>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000"/>
    <numFmt numFmtId="168" formatCode="dd/mm/yy"/>
    <numFmt numFmtId="169" formatCode="0000"/>
    <numFmt numFmtId="170" formatCode="mm/yyyy"/>
    <numFmt numFmtId="171" formatCode="mm/yy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i/>
      <sz val="10"/>
      <name val="Times New Roman"/>
      <family val="1"/>
    </font>
    <font>
      <sz val="8"/>
      <name val="Arial"/>
      <family val="2"/>
    </font>
    <font>
      <sz val="8"/>
      <name val="Tahoma"/>
      <family val="0"/>
    </font>
    <font>
      <sz val="12"/>
      <name val="Arial Unicode MS"/>
      <family val="2"/>
    </font>
    <font>
      <b/>
      <sz val="7.5"/>
      <name val="Arial"/>
      <family val="2"/>
    </font>
    <font>
      <sz val="7.5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9"/>
      <color indexed="9"/>
      <name val="Arial Unicode M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/>
    </xf>
    <xf numFmtId="43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7" xfId="0" applyNumberForma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43" fontId="1" fillId="0" borderId="7" xfId="0" applyNumberFormat="1" applyFont="1" applyFill="1" applyBorder="1" applyAlignment="1">
      <alignment horizontal="right" vertical="center"/>
    </xf>
    <xf numFmtId="43" fontId="0" fillId="0" borderId="7" xfId="0" applyNumberForma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43" fontId="0" fillId="0" borderId="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167" fontId="0" fillId="0" borderId="9" xfId="0" applyNumberFormat="1" applyBorder="1" applyAlignment="1">
      <alignment/>
    </xf>
    <xf numFmtId="2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3" fontId="1" fillId="0" borderId="7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/>
    </xf>
    <xf numFmtId="168" fontId="0" fillId="0" borderId="0" xfId="0" applyNumberFormat="1" applyAlignment="1">
      <alignment horizontal="center"/>
    </xf>
    <xf numFmtId="10" fontId="0" fillId="0" borderId="7" xfId="0" applyNumberFormat="1" applyFill="1" applyBorder="1" applyAlignment="1" applyProtection="1">
      <alignment horizontal="right" vertical="center"/>
      <protection locked="0"/>
    </xf>
    <xf numFmtId="14" fontId="0" fillId="0" borderId="0" xfId="0" applyNumberFormat="1" applyAlignment="1">
      <alignment horizontal="center"/>
    </xf>
    <xf numFmtId="14" fontId="4" fillId="0" borderId="7" xfId="0" applyNumberFormat="1" applyFont="1" applyFill="1" applyBorder="1" applyAlignment="1" applyProtection="1">
      <alignment horizontal="center" vertical="center"/>
      <protection/>
    </xf>
    <xf numFmtId="10" fontId="0" fillId="0" borderId="7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9" fillId="2" borderId="9" xfId="0" applyFont="1" applyFill="1" applyBorder="1" applyAlignment="1">
      <alignment horizontal="left" vertical="center" wrapText="1"/>
    </xf>
    <xf numFmtId="169" fontId="10" fillId="2" borderId="9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wrapText="1"/>
    </xf>
    <xf numFmtId="14" fontId="7" fillId="2" borderId="11" xfId="0" applyNumberFormat="1" applyFont="1" applyFill="1" applyBorder="1" applyAlignment="1">
      <alignment wrapText="1"/>
    </xf>
    <xf numFmtId="0" fontId="9" fillId="2" borderId="9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center" vertical="center" wrapText="1"/>
    </xf>
    <xf numFmtId="4" fontId="12" fillId="2" borderId="9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4" borderId="9" xfId="0" applyNumberFormat="1" applyFill="1" applyBorder="1" applyAlignment="1" applyProtection="1">
      <alignment/>
      <protection locked="0"/>
    </xf>
    <xf numFmtId="14" fontId="0" fillId="4" borderId="9" xfId="0" applyNumberForma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 horizontal="center"/>
    </xf>
    <xf numFmtId="14" fontId="16" fillId="2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9" xfId="0" applyFill="1" applyBorder="1" applyAlignment="1" applyProtection="1">
      <alignment/>
      <protection locked="0"/>
    </xf>
    <xf numFmtId="0" fontId="17" fillId="3" borderId="14" xfId="0" applyFont="1" applyFill="1" applyBorder="1" applyAlignment="1">
      <alignment horizontal="center"/>
    </xf>
    <xf numFmtId="14" fontId="17" fillId="3" borderId="15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39" fontId="0" fillId="0" borderId="6" xfId="0" applyNumberFormat="1" applyFill="1" applyBorder="1" applyAlignment="1">
      <alignment horizontal="right" vertical="center"/>
    </xf>
    <xf numFmtId="39" fontId="0" fillId="0" borderId="7" xfId="0" applyNumberFormat="1" applyFill="1" applyBorder="1" applyAlignment="1">
      <alignment horizontal="right" vertical="center"/>
    </xf>
    <xf numFmtId="39" fontId="0" fillId="0" borderId="7" xfId="0" applyNumberFormat="1" applyFill="1" applyBorder="1" applyAlignment="1" applyProtection="1">
      <alignment horizontal="right" vertical="center"/>
      <protection locked="0"/>
    </xf>
    <xf numFmtId="2" fontId="1" fillId="5" borderId="9" xfId="0" applyNumberFormat="1" applyFont="1" applyFill="1" applyBorder="1" applyAlignment="1" applyProtection="1">
      <alignment horizontal="center"/>
      <protection locked="0"/>
    </xf>
    <xf numFmtId="14" fontId="10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7" xfId="0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13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2" borderId="9" xfId="0" applyFont="1" applyFill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previdenciasocial.gov.br/images/guia_gps.gif" TargetMode="Externa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7</xdr:row>
      <xdr:rowOff>57150</xdr:rowOff>
    </xdr:from>
    <xdr:to>
      <xdr:col>3</xdr:col>
      <xdr:colOff>1095375</xdr:colOff>
      <xdr:row>8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209675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28575</xdr:rowOff>
    </xdr:from>
    <xdr:to>
      <xdr:col>3</xdr:col>
      <xdr:colOff>1095375</xdr:colOff>
      <xdr:row>9</xdr:row>
      <xdr:rowOff>504825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84785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28575</xdr:rowOff>
    </xdr:from>
    <xdr:to>
      <xdr:col>8</xdr:col>
      <xdr:colOff>1085850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8575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104775</xdr:rowOff>
    </xdr:from>
    <xdr:to>
      <xdr:col>1</xdr:col>
      <xdr:colOff>1000125</xdr:colOff>
      <xdr:row>4</xdr:row>
      <xdr:rowOff>114300</xdr:rowOff>
    </xdr:to>
    <xdr:pic>
      <xdr:nvPicPr>
        <xdr:cNvPr id="1" name="Picture 1" descr="logo(3).gif (2601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2425" y="4762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104775</xdr:rowOff>
    </xdr:from>
    <xdr:to>
      <xdr:col>1</xdr:col>
      <xdr:colOff>1000125</xdr:colOff>
      <xdr:row>20</xdr:row>
      <xdr:rowOff>114300</xdr:rowOff>
    </xdr:to>
    <xdr:pic>
      <xdr:nvPicPr>
        <xdr:cNvPr id="2" name="Picture 2" descr="logo(3).gif (2601 bytes)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2425" y="43243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28575</xdr:rowOff>
    </xdr:from>
    <xdr:to>
      <xdr:col>4</xdr:col>
      <xdr:colOff>1123950</xdr:colOff>
      <xdr:row>1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28575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29"/>
  <sheetViews>
    <sheetView tabSelected="1" workbookViewId="0" topLeftCell="A1">
      <selection activeCell="F4" sqref="F4"/>
    </sheetView>
  </sheetViews>
  <sheetFormatPr defaultColWidth="9.140625" defaultRowHeight="12.75"/>
  <cols>
    <col min="4" max="4" width="17.00390625" style="0" customWidth="1"/>
    <col min="5" max="5" width="10.140625" style="0" bestFit="1" customWidth="1"/>
    <col min="6" max="6" width="48.28125" style="0" customWidth="1"/>
    <col min="7" max="7" width="29.8515625" style="0" customWidth="1"/>
  </cols>
  <sheetData>
    <row r="1" spans="1:12" ht="13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 t="s">
        <v>70</v>
      </c>
      <c r="E2" s="3"/>
      <c r="F2" s="90" t="s">
        <v>74</v>
      </c>
      <c r="G2" s="86"/>
      <c r="H2" s="3"/>
      <c r="I2" s="3"/>
      <c r="J2" s="3"/>
      <c r="K2" s="3"/>
      <c r="L2" s="3"/>
    </row>
    <row r="3" spans="1:12" ht="13.5" thickBot="1">
      <c r="A3" s="3"/>
      <c r="B3" s="3"/>
      <c r="C3" s="3"/>
      <c r="D3" s="3"/>
      <c r="E3" s="3"/>
      <c r="F3" s="91">
        <v>40482</v>
      </c>
      <c r="G3" s="87"/>
      <c r="H3" s="3"/>
      <c r="I3" s="3"/>
      <c r="J3" s="3"/>
      <c r="K3" s="3"/>
      <c r="L3" s="3"/>
    </row>
    <row r="4" spans="1:12" ht="12.75">
      <c r="A4" s="3"/>
      <c r="B4" s="3"/>
      <c r="C4" s="3"/>
      <c r="D4" s="3" t="s">
        <v>71</v>
      </c>
      <c r="E4" s="84">
        <v>3416.54</v>
      </c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 t="s">
        <v>72</v>
      </c>
      <c r="E5" s="85">
        <v>40209</v>
      </c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 t="s">
        <v>73</v>
      </c>
      <c r="E6" s="85">
        <v>40214</v>
      </c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88" t="s">
        <v>79</v>
      </c>
      <c r="G9" s="3"/>
      <c r="H9" s="3"/>
      <c r="I9" s="3"/>
      <c r="J9" s="3"/>
      <c r="K9" s="3"/>
      <c r="L9" s="3"/>
    </row>
    <row r="10" spans="1:12" ht="4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 t="s">
        <v>65</v>
      </c>
      <c r="E11" s="3"/>
      <c r="F11" s="89" t="s">
        <v>82</v>
      </c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 t="s">
        <v>75</v>
      </c>
      <c r="E12" s="3"/>
      <c r="F12" s="89" t="s">
        <v>84</v>
      </c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 t="s">
        <v>31</v>
      </c>
      <c r="E13" s="3"/>
      <c r="F13" s="89" t="s">
        <v>85</v>
      </c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 t="s">
        <v>76</v>
      </c>
      <c r="E14" s="3"/>
      <c r="F14" s="89" t="s">
        <v>86</v>
      </c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 t="s">
        <v>77</v>
      </c>
      <c r="E15" s="3"/>
      <c r="F15" s="89" t="s">
        <v>83</v>
      </c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 t="s">
        <v>78</v>
      </c>
      <c r="E16" s="3"/>
      <c r="F16" s="89">
        <v>25423</v>
      </c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 t="s">
        <v>77</v>
      </c>
      <c r="E17" s="3"/>
      <c r="F17" s="92">
        <f>Cadastro!J2</f>
        <v>375.8194</v>
      </c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 t="s">
        <v>80</v>
      </c>
      <c r="E18" s="3"/>
      <c r="F18" s="96">
        <v>0</v>
      </c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dataValidations count="12">
    <dataValidation allowBlank="1" showInputMessage="1" showErrorMessage="1" promptTitle="INSS REEMBOLSADO:" prompt="SÓ COLOQUE O VALOR AQUI, SE VOCÊ NÃO DESCONTA O INSS DE SUA EMPREGADA." sqref="F18"/>
    <dataValidation allowBlank="1" showInputMessage="1" showErrorMessage="1" promptTitle="PATRÃO:" prompt="INFORME O NOME DO EMPREGADOR" sqref="F11"/>
    <dataValidation allowBlank="1" showInputMessage="1" showErrorMessage="1" promptTitle="CPF EMPREGADOR:" prompt="INFORME CPF DO EMPREGADOR" sqref="F12"/>
    <dataValidation allowBlank="1" showInputMessage="1" showErrorMessage="1" promptTitle="EMPREGADO:" prompt="INFORME O NOME DO EMPREGADO DOMÉSTICO" sqref="F13"/>
    <dataValidation allowBlank="1" showInputMessage="1" showErrorMessage="1" promptTitle="CPF EMPREGADO:" prompt="INFORME O CPF DO EMPREGADO DOMÉSTICO." sqref="F14"/>
    <dataValidation allowBlank="1" showInputMessage="1" showErrorMessage="1" promptTitle="INSS DO EMPREGADO:" prompt="INFORME O INSS DO EMPREGADO DOMÉSTICO." sqref="F15"/>
    <dataValidation allowBlank="1" showInputMessage="1" showErrorMessage="1" promptTitle="CTPS/SÉRIE:" prompt="INFORME O NÚMERO DA CARTEIRA DE TRABELHO E SÉRIE DO EMPREGADO DOMÉSTICO." sqref="F16"/>
    <dataValidation allowBlank="1" showInputMessage="1" showErrorMessage="1" promptTitle="SALÁRIO." prompt="INFORME O VALOR DO SALÁRIO DE SEU EMPREGADO DOMÉSTICO" sqref="E4"/>
    <dataValidation allowBlank="1" showInputMessage="1" showErrorMessage="1" promptTitle="DATA:" prompt="INFORME A DATA A QUE SE REFERE OS SERVIÇOS DO DOMÉSTICO. NÃO CONFUNDIR COM A DATA DE PAGAMENTO." sqref="E5"/>
    <dataValidation allowBlank="1" showInputMessage="1" showErrorMessage="1" promptTitle="VENCIMENTO DA GPS:" prompt="INFORME A DATA DE VENCIMENTO DA GPS DO DOMÉSTICO. É SEMPRE DIA 15. ANTECIPAR O PGTO SE O DIA 15 FOR NÃO ÚTIL." sqref="E6"/>
    <dataValidation allowBlank="1" showInputMessage="1" showErrorMessage="1" promptTitle="VALIDADE:" prompt="ESTA PLANILHA VALE ATÉ 31/12/2006, NA VIRADA DO ANO ENTRAR EM CONTATO COM FELIPE DASI procont@picture.com.br, POIS PODE TER HAVIDO ALTERAÇÕES NA LEGISLAÇÃO." sqref="F2"/>
    <dataValidation allowBlank="1" showInputMessage="1" showErrorMessage="1" promptTitle="VALIDADE:" prompt="ESTA PLANILHA VALE ATÉ 31/12/2010, NA VIRADA DO ANO ENTRAR EM CONTATO COM FELIPE DASI procont@picture.com.br, POIS PODE TER HAVIDO ALTERAÇÕES NA LEGISLAÇÃO." sqref="F3"/>
  </dataValidation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T23"/>
  <sheetViews>
    <sheetView workbookViewId="0" topLeftCell="F1">
      <selection activeCell="H2" sqref="H2"/>
    </sheetView>
  </sheetViews>
  <sheetFormatPr defaultColWidth="9.140625" defaultRowHeight="12.75"/>
  <cols>
    <col min="1" max="1" width="22.28125" style="0" customWidth="1"/>
    <col min="2" max="2" width="13.8515625" style="0" bestFit="1" customWidth="1"/>
    <col min="3" max="3" width="23.8515625" style="0" bestFit="1" customWidth="1"/>
    <col min="4" max="4" width="13.8515625" style="0" bestFit="1" customWidth="1"/>
    <col min="5" max="5" width="10.140625" style="0" bestFit="1" customWidth="1"/>
    <col min="6" max="6" width="14.8515625" style="0" bestFit="1" customWidth="1"/>
    <col min="7" max="7" width="11.7109375" style="0" customWidth="1"/>
    <col min="8" max="8" width="10.28125" style="39" bestFit="1" customWidth="1"/>
    <col min="9" max="9" width="11.28125" style="39" bestFit="1" customWidth="1"/>
    <col min="10" max="10" width="13.8515625" style="39" bestFit="1" customWidth="1"/>
    <col min="11" max="11" width="15.28125" style="39" bestFit="1" customWidth="1"/>
    <col min="12" max="12" width="16.421875" style="39" bestFit="1" customWidth="1"/>
    <col min="13" max="13" width="9.140625" style="39" customWidth="1"/>
    <col min="14" max="14" width="11.421875" style="39" bestFit="1" customWidth="1"/>
    <col min="15" max="20" width="9.140625" style="39" customWidth="1"/>
  </cols>
  <sheetData>
    <row r="1" spans="1:20" s="46" customFormat="1" ht="12.75">
      <c r="A1" s="56" t="s">
        <v>30</v>
      </c>
      <c r="B1" s="56" t="s">
        <v>34</v>
      </c>
      <c r="C1" s="56" t="s">
        <v>31</v>
      </c>
      <c r="D1" s="56" t="s">
        <v>32</v>
      </c>
      <c r="E1" s="56" t="s">
        <v>64</v>
      </c>
      <c r="F1" s="56" t="s">
        <v>33</v>
      </c>
      <c r="G1" s="56" t="s">
        <v>49</v>
      </c>
      <c r="H1" s="57" t="s">
        <v>35</v>
      </c>
      <c r="I1" s="57" t="s">
        <v>45</v>
      </c>
      <c r="J1" s="58" t="s">
        <v>36</v>
      </c>
      <c r="K1" s="58" t="s">
        <v>47</v>
      </c>
      <c r="L1" s="58" t="s">
        <v>37</v>
      </c>
      <c r="M1" s="57" t="s">
        <v>38</v>
      </c>
      <c r="N1" s="58" t="s">
        <v>39</v>
      </c>
      <c r="O1" s="57" t="s">
        <v>50</v>
      </c>
      <c r="P1" s="55"/>
      <c r="Q1" s="55"/>
      <c r="R1" s="55"/>
      <c r="S1" s="55"/>
      <c r="T1" s="55"/>
    </row>
    <row r="2" spans="1:15" ht="12.75">
      <c r="A2" t="str">
        <f>Menu!F11</f>
        <v>FELIPE DASI</v>
      </c>
      <c r="B2" t="str">
        <f>Menu!F12</f>
        <v>056.000.000-00</v>
      </c>
      <c r="C2" t="str">
        <f>Menu!F13</f>
        <v>SANDRA GARCIA</v>
      </c>
      <c r="D2" t="str">
        <f>Menu!F14</f>
        <v>057.111.111-00</v>
      </c>
      <c r="E2" s="37">
        <f>Menu!F16</f>
        <v>25423</v>
      </c>
      <c r="F2" s="37" t="str">
        <f>Menu!F15</f>
        <v>111.111.111-11</v>
      </c>
      <c r="G2" s="61">
        <f>Menu!E5</f>
        <v>40209</v>
      </c>
      <c r="H2" s="39">
        <f>Menu!E4</f>
        <v>3416.54</v>
      </c>
      <c r="I2" s="54">
        <f>IF($H$2&gt;0,LOOKUP(H2,$G$7:$H$9,$I$7:$I$9))</f>
        <v>0.11</v>
      </c>
      <c r="J2" s="39">
        <f>H2*I2</f>
        <v>375.8194</v>
      </c>
      <c r="K2" s="39">
        <f>Menu!F18</f>
        <v>0</v>
      </c>
      <c r="L2" s="39">
        <f>H2*0.12</f>
        <v>409.9848</v>
      </c>
      <c r="M2" s="39">
        <f>J2+L2</f>
        <v>785.8042</v>
      </c>
      <c r="N2" s="59">
        <f>Menu!E6</f>
        <v>40214</v>
      </c>
      <c r="O2" s="83" t="s">
        <v>69</v>
      </c>
    </row>
    <row r="3" spans="5:7" ht="12.75">
      <c r="E3" s="37"/>
      <c r="F3" s="37"/>
      <c r="G3" s="38"/>
    </row>
    <row r="4" spans="5:7" ht="12.75">
      <c r="E4" s="37"/>
      <c r="F4" s="37"/>
      <c r="G4" s="46" t="s">
        <v>40</v>
      </c>
    </row>
    <row r="5" spans="5:6" ht="12.75">
      <c r="E5" s="37"/>
      <c r="F5" s="37"/>
    </row>
    <row r="6" spans="5:11" ht="12.75">
      <c r="E6" s="37"/>
      <c r="F6" s="37"/>
      <c r="G6" s="44" t="s">
        <v>41</v>
      </c>
      <c r="H6" s="45" t="s">
        <v>42</v>
      </c>
      <c r="I6" s="45" t="s">
        <v>43</v>
      </c>
      <c r="J6" s="50"/>
      <c r="K6" s="50"/>
    </row>
    <row r="7" spans="5:11" ht="12.75">
      <c r="E7" s="37"/>
      <c r="F7" s="37"/>
      <c r="G7" s="40">
        <v>0</v>
      </c>
      <c r="H7" s="41">
        <v>1024.97</v>
      </c>
      <c r="I7" s="42">
        <v>0.08</v>
      </c>
      <c r="J7" s="51"/>
      <c r="K7" s="51"/>
    </row>
    <row r="8" spans="5:11" ht="12.75">
      <c r="E8" s="37"/>
      <c r="F8" s="37"/>
      <c r="G8" s="40">
        <v>1024.98</v>
      </c>
      <c r="H8" s="41">
        <v>1708.27</v>
      </c>
      <c r="I8" s="42">
        <v>0.09</v>
      </c>
      <c r="J8" s="51"/>
      <c r="K8" s="51"/>
    </row>
    <row r="9" spans="5:11" ht="12.75">
      <c r="E9" s="37"/>
      <c r="F9" s="37"/>
      <c r="G9" s="40">
        <v>1708.28</v>
      </c>
      <c r="H9" s="41">
        <v>3416.54</v>
      </c>
      <c r="I9" s="42">
        <v>0.11</v>
      </c>
      <c r="J9" s="51"/>
      <c r="K9" s="51"/>
    </row>
    <row r="10" spans="5:11" ht="12.75">
      <c r="E10" s="37"/>
      <c r="F10" s="37"/>
      <c r="G10" s="40"/>
      <c r="H10" s="43" t="s">
        <v>44</v>
      </c>
      <c r="I10" s="41">
        <f>3416.54*0.11</f>
        <v>375.8194</v>
      </c>
      <c r="J10" s="48" t="s">
        <v>89</v>
      </c>
      <c r="K10" s="48"/>
    </row>
    <row r="11" spans="5:7" ht="12.75">
      <c r="E11" s="37"/>
      <c r="F11" s="37"/>
      <c r="G11" s="38"/>
    </row>
    <row r="12" spans="5:9" ht="12.75">
      <c r="E12" s="37"/>
      <c r="F12" s="37"/>
      <c r="G12" s="61" t="s">
        <v>65</v>
      </c>
      <c r="H12" s="83" t="s">
        <v>66</v>
      </c>
      <c r="I12" s="83" t="s">
        <v>67</v>
      </c>
    </row>
    <row r="13" spans="5:9" ht="12.75">
      <c r="E13" s="37"/>
      <c r="F13" s="37"/>
      <c r="G13" s="82">
        <v>0.12</v>
      </c>
      <c r="H13" s="39">
        <f>J20*G13</f>
        <v>61.199999999999996</v>
      </c>
      <c r="I13" s="39">
        <f>J19*G13</f>
        <v>409.9848</v>
      </c>
    </row>
    <row r="15" spans="7:12" ht="12.75">
      <c r="G15" s="47" t="s">
        <v>68</v>
      </c>
      <c r="H15" s="48"/>
      <c r="I15" s="48"/>
      <c r="J15" s="48"/>
      <c r="K15" s="83" t="s">
        <v>91</v>
      </c>
      <c r="L15" s="83" t="s">
        <v>91</v>
      </c>
    </row>
    <row r="16" spans="7:12" ht="12.75">
      <c r="G16" s="49">
        <v>510</v>
      </c>
      <c r="H16" s="48" t="s">
        <v>81</v>
      </c>
      <c r="I16" s="48"/>
      <c r="J16" s="48"/>
      <c r="K16" s="83" t="s">
        <v>92</v>
      </c>
      <c r="L16" s="83" t="s">
        <v>67</v>
      </c>
    </row>
    <row r="17" spans="7:11" ht="12.75">
      <c r="G17" s="47"/>
      <c r="H17" s="50"/>
      <c r="I17" s="50"/>
      <c r="J17" s="50"/>
      <c r="K17" s="50"/>
    </row>
    <row r="18" spans="7:12" ht="12.75">
      <c r="G18" s="49" t="s">
        <v>88</v>
      </c>
      <c r="H18" s="50"/>
      <c r="I18" s="50"/>
      <c r="J18" s="103">
        <v>1024.97</v>
      </c>
      <c r="K18" s="104">
        <v>102</v>
      </c>
      <c r="L18" s="105">
        <v>785.8</v>
      </c>
    </row>
    <row r="19" spans="7:11" ht="12.75">
      <c r="G19" s="49" t="s">
        <v>87</v>
      </c>
      <c r="H19" s="48"/>
      <c r="I19" s="48"/>
      <c r="J19" s="103">
        <v>3416.54</v>
      </c>
      <c r="K19" s="51"/>
    </row>
    <row r="20" spans="7:11" ht="12.75">
      <c r="G20" s="26" t="s">
        <v>90</v>
      </c>
      <c r="H20" s="48"/>
      <c r="I20" s="48"/>
      <c r="J20" s="103">
        <v>510</v>
      </c>
      <c r="K20" s="51"/>
    </row>
    <row r="21" spans="7:11" ht="12.75">
      <c r="G21" s="49"/>
      <c r="H21" s="48"/>
      <c r="I21" s="48"/>
      <c r="J21" s="51"/>
      <c r="K21" s="51"/>
    </row>
    <row r="22" spans="7:11" ht="12.75">
      <c r="G22" s="49"/>
      <c r="H22" s="48"/>
      <c r="I22" s="48"/>
      <c r="J22" s="51"/>
      <c r="K22" s="51"/>
    </row>
    <row r="23" spans="7:11" ht="12.75">
      <c r="G23" s="49"/>
      <c r="H23" s="52"/>
      <c r="I23" s="52"/>
      <c r="J23" s="48"/>
      <c r="K23" s="48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75"/>
  <sheetViews>
    <sheetView workbookViewId="0" topLeftCell="A1">
      <selection activeCell="Q27" sqref="Q27"/>
    </sheetView>
  </sheetViews>
  <sheetFormatPr defaultColWidth="9.140625" defaultRowHeight="12.75"/>
  <cols>
    <col min="1" max="1" width="11.7109375" style="3" customWidth="1"/>
    <col min="2" max="3" width="4.421875" style="3" customWidth="1"/>
    <col min="4" max="4" width="9.140625" style="3" customWidth="1"/>
    <col min="5" max="5" width="3.421875" style="4" customWidth="1"/>
    <col min="6" max="6" width="13.7109375" style="3" customWidth="1"/>
    <col min="7" max="7" width="1.421875" style="3" customWidth="1"/>
    <col min="8" max="8" width="11.00390625" style="3" customWidth="1"/>
    <col min="9" max="9" width="17.00390625" style="3" customWidth="1"/>
    <col min="10" max="10" width="3.421875" style="4" customWidth="1"/>
    <col min="11" max="11" width="13.7109375" style="3" customWidth="1"/>
    <col min="12" max="16384" width="9.140625" style="3" customWidth="1"/>
  </cols>
  <sheetData>
    <row r="1" spans="1:11" ht="12.75">
      <c r="A1" s="2" t="s">
        <v>15</v>
      </c>
      <c r="K1" s="5" t="s">
        <v>15</v>
      </c>
    </row>
    <row r="2" spans="1:11" ht="15" customHeight="1">
      <c r="A2" s="2"/>
      <c r="K2" s="5"/>
    </row>
    <row r="3" spans="1:11" ht="3.75" customHeight="1">
      <c r="A3" s="6"/>
      <c r="B3" s="7"/>
      <c r="C3" s="7"/>
      <c r="D3" s="7"/>
      <c r="E3" s="8"/>
      <c r="F3" s="7"/>
      <c r="G3" s="7"/>
      <c r="H3" s="7"/>
      <c r="I3" s="7"/>
      <c r="J3" s="8"/>
      <c r="K3" s="9"/>
    </row>
    <row r="4" spans="1:11" ht="23.25">
      <c r="A4" s="109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3.75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13.5">
      <c r="A7" s="112" t="s">
        <v>1</v>
      </c>
      <c r="B7" s="113"/>
      <c r="C7" s="113"/>
      <c r="D7" s="98" t="str">
        <f>Cadastro!A2</f>
        <v>FELIPE DASI</v>
      </c>
      <c r="E7" s="98"/>
      <c r="F7" s="98"/>
      <c r="G7" s="98"/>
      <c r="H7" s="98"/>
      <c r="I7" s="98">
        <v>1</v>
      </c>
      <c r="J7" s="98"/>
      <c r="K7" s="62">
        <f>Cadastro!G2</f>
        <v>40209</v>
      </c>
    </row>
    <row r="8" spans="1:11" ht="12.75">
      <c r="A8" s="112" t="s">
        <v>0</v>
      </c>
      <c r="B8" s="113"/>
      <c r="C8" s="113"/>
      <c r="D8" s="102" t="str">
        <f>Cadastro!B2</f>
        <v>056.000.000-00</v>
      </c>
      <c r="E8" s="102"/>
      <c r="F8" s="102"/>
      <c r="G8" s="102"/>
      <c r="H8" s="102"/>
      <c r="I8" s="101" t="s">
        <v>28</v>
      </c>
      <c r="J8" s="101"/>
      <c r="K8" s="21" t="s">
        <v>51</v>
      </c>
    </row>
    <row r="9" spans="1:11" ht="3.7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5"/>
    </row>
    <row r="10" spans="1:11" ht="3.7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12.75" customHeight="1">
      <c r="A11" s="112" t="s">
        <v>26</v>
      </c>
      <c r="B11" s="113"/>
      <c r="C11" s="113"/>
      <c r="D11" s="113"/>
      <c r="E11" s="113"/>
      <c r="F11" s="113"/>
      <c r="G11" s="113"/>
      <c r="H11" s="113"/>
      <c r="I11" s="99" t="s">
        <v>46</v>
      </c>
      <c r="J11" s="99"/>
      <c r="K11" s="121"/>
    </row>
    <row r="12" spans="1:11" ht="12.75">
      <c r="A12" s="122"/>
      <c r="B12" s="99"/>
      <c r="C12" s="99"/>
      <c r="D12" s="99"/>
      <c r="E12" s="99"/>
      <c r="F12" s="99"/>
      <c r="G12" s="99"/>
      <c r="H12" s="99"/>
      <c r="I12" s="20" t="s">
        <v>25</v>
      </c>
      <c r="J12" s="1" t="s">
        <v>5</v>
      </c>
      <c r="K12" s="53">
        <f>Cadastro!H2</f>
        <v>3416.54</v>
      </c>
    </row>
    <row r="13" spans="1:11" ht="12.7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8"/>
    </row>
    <row r="14" spans="1:11" ht="3.7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5"/>
    </row>
    <row r="15" spans="1:11" ht="12.75">
      <c r="A15" s="106" t="s">
        <v>2</v>
      </c>
      <c r="B15" s="107"/>
      <c r="C15" s="107"/>
      <c r="D15" s="107"/>
      <c r="E15" s="107"/>
      <c r="F15" s="108"/>
      <c r="G15" s="18"/>
      <c r="H15" s="106" t="s">
        <v>3</v>
      </c>
      <c r="I15" s="107"/>
      <c r="J15" s="107"/>
      <c r="K15" s="108"/>
    </row>
    <row r="16" spans="1:11" ht="3" customHeight="1">
      <c r="A16" s="129"/>
      <c r="B16" s="130"/>
      <c r="C16" s="130"/>
      <c r="D16" s="130"/>
      <c r="E16" s="130"/>
      <c r="F16" s="131"/>
      <c r="G16" s="18"/>
      <c r="H16" s="129"/>
      <c r="I16" s="130"/>
      <c r="J16" s="130"/>
      <c r="K16" s="131"/>
    </row>
    <row r="17" spans="1:11" ht="12.75">
      <c r="A17" s="163" t="s">
        <v>4</v>
      </c>
      <c r="B17" s="164"/>
      <c r="C17" s="164"/>
      <c r="D17" s="164"/>
      <c r="E17" s="1" t="s">
        <v>5</v>
      </c>
      <c r="F17" s="28">
        <v>0</v>
      </c>
      <c r="G17" s="18"/>
      <c r="H17" s="112" t="s">
        <v>6</v>
      </c>
      <c r="I17" s="113"/>
      <c r="J17" s="1" t="s">
        <v>5</v>
      </c>
      <c r="K17" s="28">
        <f>K12</f>
        <v>3416.54</v>
      </c>
    </row>
    <row r="18" spans="1:11" ht="12.75">
      <c r="A18" s="122"/>
      <c r="B18" s="99"/>
      <c r="C18" s="99"/>
      <c r="D18" s="99"/>
      <c r="E18" s="1" t="s">
        <v>5</v>
      </c>
      <c r="F18" s="28">
        <v>0</v>
      </c>
      <c r="G18" s="18"/>
      <c r="H18" s="122" t="s">
        <v>47</v>
      </c>
      <c r="I18" s="99"/>
      <c r="J18" s="1" t="s">
        <v>5</v>
      </c>
      <c r="K18" s="95">
        <f>Cadastro!K2</f>
        <v>0</v>
      </c>
    </row>
    <row r="19" spans="1:11" ht="12.75">
      <c r="A19" s="122"/>
      <c r="B19" s="99"/>
      <c r="C19" s="99"/>
      <c r="D19" s="99"/>
      <c r="E19" s="1" t="s">
        <v>5</v>
      </c>
      <c r="F19" s="28">
        <v>0</v>
      </c>
      <c r="G19" s="18"/>
      <c r="H19" s="122"/>
      <c r="I19" s="99"/>
      <c r="J19" s="1" t="s">
        <v>5</v>
      </c>
      <c r="K19" s="28">
        <v>0</v>
      </c>
    </row>
    <row r="20" spans="1:11" ht="12.75">
      <c r="A20" s="161"/>
      <c r="B20" s="162"/>
      <c r="C20" s="162"/>
      <c r="D20" s="162"/>
      <c r="E20" s="22"/>
      <c r="F20" s="29">
        <v>0</v>
      </c>
      <c r="G20" s="18"/>
      <c r="H20" s="157"/>
      <c r="I20" s="158"/>
      <c r="J20" s="35" t="s">
        <v>5</v>
      </c>
      <c r="K20" s="36">
        <v>0</v>
      </c>
    </row>
    <row r="21" spans="1:11" ht="15.75" customHeight="1">
      <c r="A21" s="134" t="s">
        <v>8</v>
      </c>
      <c r="B21" s="135"/>
      <c r="C21" s="135"/>
      <c r="D21" s="135"/>
      <c r="E21" s="135"/>
      <c r="F21" s="136"/>
      <c r="G21" s="18"/>
      <c r="H21" s="146" t="s">
        <v>7</v>
      </c>
      <c r="I21" s="147"/>
      <c r="J21" s="24" t="s">
        <v>5</v>
      </c>
      <c r="K21" s="23">
        <f>K17+K18+K19+K20</f>
        <v>3416.54</v>
      </c>
    </row>
    <row r="22" spans="1:11" ht="12.75">
      <c r="A22" s="112" t="s">
        <v>9</v>
      </c>
      <c r="B22" s="113"/>
      <c r="C22" s="113"/>
      <c r="D22" s="113"/>
      <c r="E22" s="1" t="s">
        <v>5</v>
      </c>
      <c r="F22" s="28">
        <v>0</v>
      </c>
      <c r="G22" s="18"/>
      <c r="H22" s="129"/>
      <c r="I22" s="130"/>
      <c r="J22" s="1"/>
      <c r="K22" s="27"/>
    </row>
    <row r="23" spans="1:11" ht="12.75">
      <c r="A23" s="112" t="s">
        <v>11</v>
      </c>
      <c r="B23" s="113"/>
      <c r="C23" s="113"/>
      <c r="D23" s="113"/>
      <c r="E23" s="1" t="s">
        <v>10</v>
      </c>
      <c r="F23" s="60">
        <f>Cadastro!I2</f>
        <v>0.11</v>
      </c>
      <c r="G23" s="18"/>
      <c r="H23" s="129"/>
      <c r="I23" s="130"/>
      <c r="J23" s="1"/>
      <c r="K23" s="27"/>
    </row>
    <row r="24" spans="1:11" ht="12.75">
      <c r="A24" s="112" t="s">
        <v>12</v>
      </c>
      <c r="B24" s="113"/>
      <c r="C24" s="113"/>
      <c r="D24" s="113"/>
      <c r="E24" s="1" t="s">
        <v>5</v>
      </c>
      <c r="F24" s="31">
        <f>0+F22*F23%</f>
        <v>0</v>
      </c>
      <c r="G24" s="18"/>
      <c r="H24" s="129"/>
      <c r="I24" s="130"/>
      <c r="J24" s="1"/>
      <c r="K24" s="27"/>
    </row>
    <row r="25" spans="1:11" ht="3" customHeight="1">
      <c r="A25" s="123"/>
      <c r="B25" s="124"/>
      <c r="C25" s="124"/>
      <c r="D25" s="124"/>
      <c r="E25" s="124"/>
      <c r="F25" s="125"/>
      <c r="G25" s="18"/>
      <c r="H25" s="129"/>
      <c r="I25" s="130"/>
      <c r="J25" s="130"/>
      <c r="K25" s="131"/>
    </row>
    <row r="26" spans="1:11" ht="15.75" customHeight="1">
      <c r="A26" s="137" t="s">
        <v>13</v>
      </c>
      <c r="B26" s="138"/>
      <c r="C26" s="138"/>
      <c r="D26" s="138"/>
      <c r="E26" s="138"/>
      <c r="F26" s="139"/>
      <c r="G26" s="18"/>
      <c r="H26" s="140" t="s">
        <v>14</v>
      </c>
      <c r="I26" s="141"/>
      <c r="J26" s="141"/>
      <c r="K26" s="142"/>
    </row>
    <row r="27" spans="1:11" ht="12.75">
      <c r="A27" s="32"/>
      <c r="B27" s="132"/>
      <c r="C27" s="132"/>
      <c r="D27" s="132"/>
      <c r="E27" s="132"/>
      <c r="F27" s="133"/>
      <c r="G27" s="18"/>
      <c r="H27" s="112" t="s">
        <v>19</v>
      </c>
      <c r="I27" s="113"/>
      <c r="J27" s="1" t="s">
        <v>5</v>
      </c>
      <c r="K27" s="28">
        <v>0</v>
      </c>
    </row>
    <row r="28" spans="1:11" ht="12.75">
      <c r="A28" s="32" t="s">
        <v>16</v>
      </c>
      <c r="B28" s="149" t="str">
        <f>Cadastro!C2</f>
        <v>SANDRA GARCIA</v>
      </c>
      <c r="C28" s="150"/>
      <c r="D28" s="150"/>
      <c r="E28" s="150"/>
      <c r="F28" s="151"/>
      <c r="G28" s="18"/>
      <c r="H28" s="112" t="s">
        <v>18</v>
      </c>
      <c r="I28" s="113"/>
      <c r="J28" s="1" t="s">
        <v>5</v>
      </c>
      <c r="K28" s="28">
        <v>0</v>
      </c>
    </row>
    <row r="29" spans="1:11" ht="12.75">
      <c r="A29" s="32" t="s">
        <v>17</v>
      </c>
      <c r="B29" s="152" t="str">
        <f>Cadastro!D2</f>
        <v>057.111.111-00</v>
      </c>
      <c r="C29" s="150"/>
      <c r="D29" s="150"/>
      <c r="E29" s="150"/>
      <c r="F29" s="151"/>
      <c r="G29" s="18"/>
      <c r="H29" s="112" t="s">
        <v>20</v>
      </c>
      <c r="I29" s="113"/>
      <c r="J29" s="1" t="s">
        <v>5</v>
      </c>
      <c r="K29" s="93">
        <f>IF(Cadastro!J2&gt;375.82,375.82,Cadastro!J2)</f>
        <v>375.8194</v>
      </c>
    </row>
    <row r="30" spans="1:11" ht="12.75">
      <c r="A30" s="32" t="s">
        <v>33</v>
      </c>
      <c r="B30" s="149" t="str">
        <f>Cadastro!F2</f>
        <v>111.111.111-11</v>
      </c>
      <c r="C30" s="150"/>
      <c r="D30" s="150"/>
      <c r="E30" s="150"/>
      <c r="F30" s="151"/>
      <c r="G30" s="18"/>
      <c r="H30" s="146" t="s">
        <v>21</v>
      </c>
      <c r="I30" s="147"/>
      <c r="J30" s="24" t="s">
        <v>5</v>
      </c>
      <c r="K30" s="30">
        <f>K21-K29</f>
        <v>3040.7206</v>
      </c>
    </row>
    <row r="31" spans="1:11" ht="3.75" customHeight="1">
      <c r="A31" s="123"/>
      <c r="B31" s="124"/>
      <c r="C31" s="124"/>
      <c r="D31" s="124"/>
      <c r="E31" s="124"/>
      <c r="F31" s="125"/>
      <c r="G31" s="18"/>
      <c r="H31" s="123"/>
      <c r="I31" s="124"/>
      <c r="J31" s="124"/>
      <c r="K31" s="125"/>
    </row>
    <row r="32" spans="1:11" ht="3.75" customHeight="1">
      <c r="A32" s="115"/>
      <c r="B32" s="116"/>
      <c r="C32" s="116"/>
      <c r="D32" s="116"/>
      <c r="E32" s="116"/>
      <c r="F32" s="116"/>
      <c r="G32" s="19"/>
      <c r="H32" s="116"/>
      <c r="I32" s="116"/>
      <c r="J32" s="116"/>
      <c r="K32" s="117"/>
    </row>
    <row r="33" spans="1:11" ht="12.75">
      <c r="A33" s="148" t="s">
        <v>23</v>
      </c>
      <c r="B33" s="101"/>
      <c r="C33" s="132" t="s">
        <v>48</v>
      </c>
      <c r="D33" s="132"/>
      <c r="E33" s="132"/>
      <c r="F33" s="132"/>
      <c r="G33" s="26"/>
      <c r="H33" s="20" t="s">
        <v>22</v>
      </c>
      <c r="I33" s="132"/>
      <c r="J33" s="132"/>
      <c r="K33" s="133"/>
    </row>
    <row r="34" spans="1:11" ht="7.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1"/>
    </row>
    <row r="35" spans="1:11" ht="12.75">
      <c r="A35" s="143" t="s">
        <v>24</v>
      </c>
      <c r="B35" s="144"/>
      <c r="C35" s="144"/>
      <c r="D35" s="145"/>
      <c r="E35" s="145"/>
      <c r="F35" s="145"/>
      <c r="G35" s="145"/>
      <c r="H35" s="145"/>
      <c r="I35" s="145"/>
      <c r="J35" s="145"/>
      <c r="K35" s="17"/>
    </row>
    <row r="36" spans="1:11" ht="7.5" customHeight="1">
      <c r="A36" s="165"/>
      <c r="B36" s="145"/>
      <c r="C36" s="145"/>
      <c r="D36" s="145"/>
      <c r="E36" s="145"/>
      <c r="F36" s="145"/>
      <c r="G36" s="145"/>
      <c r="H36" s="145"/>
      <c r="I36" s="145"/>
      <c r="J36" s="145"/>
      <c r="K36" s="166"/>
    </row>
    <row r="37" ht="9.75" customHeight="1"/>
    <row r="38" spans="1:11" ht="12.75">
      <c r="A38" s="2" t="s">
        <v>15</v>
      </c>
      <c r="K38" s="5" t="s">
        <v>15</v>
      </c>
    </row>
    <row r="39" spans="1:11" ht="15" customHeight="1">
      <c r="A39" s="2"/>
      <c r="K39" s="5"/>
    </row>
    <row r="40" spans="1:11" ht="3.75" customHeight="1">
      <c r="A40" s="6"/>
      <c r="B40" s="7"/>
      <c r="C40" s="7"/>
      <c r="D40" s="7"/>
      <c r="E40" s="8"/>
      <c r="F40" s="7"/>
      <c r="G40" s="7"/>
      <c r="H40" s="7"/>
      <c r="I40" s="7"/>
      <c r="J40" s="8"/>
      <c r="K40" s="9"/>
    </row>
    <row r="41" spans="1:11" ht="23.25">
      <c r="A41" s="109" t="str">
        <f>A4</f>
        <v>RECIBO DE PAGAMENTO A DOMÉSTICO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1"/>
    </row>
    <row r="42" spans="1:11" ht="3.7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</row>
    <row r="43" spans="1:11" ht="3.7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1:11" ht="13.5">
      <c r="A44" s="112" t="s">
        <v>1</v>
      </c>
      <c r="B44" s="113"/>
      <c r="C44" s="113"/>
      <c r="D44" s="114" t="str">
        <f>D7</f>
        <v>FELIPE DASI</v>
      </c>
      <c r="E44" s="114"/>
      <c r="F44" s="114"/>
      <c r="G44" s="114"/>
      <c r="H44" s="114"/>
      <c r="I44" s="114"/>
      <c r="J44" s="114"/>
      <c r="K44" s="33" t="s">
        <v>27</v>
      </c>
    </row>
    <row r="45" spans="1:11" ht="12.75">
      <c r="A45" s="112" t="s">
        <v>0</v>
      </c>
      <c r="B45" s="113"/>
      <c r="C45" s="113"/>
      <c r="D45" s="114" t="str">
        <f>D8</f>
        <v>056.000.000-00</v>
      </c>
      <c r="E45" s="114"/>
      <c r="F45" s="114"/>
      <c r="G45" s="114"/>
      <c r="H45" s="114"/>
      <c r="I45" s="101" t="s">
        <v>28</v>
      </c>
      <c r="J45" s="101"/>
      <c r="K45" s="25" t="str">
        <f>K8</f>
        <v>2006</v>
      </c>
    </row>
    <row r="46" spans="1:11" ht="3.75" customHeight="1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5"/>
    </row>
    <row r="47" spans="1:11" ht="3.7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12.75" customHeight="1">
      <c r="A48" s="112" t="s">
        <v>26</v>
      </c>
      <c r="B48" s="113"/>
      <c r="C48" s="113"/>
      <c r="D48" s="113"/>
      <c r="E48" s="113"/>
      <c r="F48" s="113"/>
      <c r="G48" s="113"/>
      <c r="H48" s="113"/>
      <c r="I48" s="113" t="str">
        <f>I11</f>
        <v>DOMÉSTICOS</v>
      </c>
      <c r="J48" s="113"/>
      <c r="K48" s="118"/>
    </row>
    <row r="49" spans="1:11" ht="12.75">
      <c r="A49" s="112"/>
      <c r="B49" s="113"/>
      <c r="C49" s="113"/>
      <c r="D49" s="113"/>
      <c r="E49" s="113"/>
      <c r="F49" s="113"/>
      <c r="G49" s="113"/>
      <c r="H49" s="113"/>
      <c r="I49" s="20" t="s">
        <v>25</v>
      </c>
      <c r="J49" s="1" t="s">
        <v>5</v>
      </c>
      <c r="K49" s="23">
        <f>K12</f>
        <v>3416.54</v>
      </c>
    </row>
    <row r="50" spans="1:11" ht="12.75">
      <c r="A50" s="119">
        <f>A13</f>
        <v>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00"/>
    </row>
    <row r="51" spans="1:11" ht="3.75" customHeight="1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5"/>
    </row>
    <row r="52" spans="1:11" ht="12.75">
      <c r="A52" s="106" t="s">
        <v>2</v>
      </c>
      <c r="B52" s="107"/>
      <c r="C52" s="107"/>
      <c r="D52" s="107"/>
      <c r="E52" s="107"/>
      <c r="F52" s="108"/>
      <c r="G52" s="18"/>
      <c r="H52" s="106" t="s">
        <v>3</v>
      </c>
      <c r="I52" s="107"/>
      <c r="J52" s="107"/>
      <c r="K52" s="108"/>
    </row>
    <row r="53" spans="1:11" ht="3" customHeight="1">
      <c r="A53" s="129"/>
      <c r="B53" s="130"/>
      <c r="C53" s="130"/>
      <c r="D53" s="130"/>
      <c r="E53" s="130"/>
      <c r="F53" s="131"/>
      <c r="G53" s="18"/>
      <c r="H53" s="129"/>
      <c r="I53" s="130"/>
      <c r="J53" s="130"/>
      <c r="K53" s="131"/>
    </row>
    <row r="54" spans="1:11" ht="12.75">
      <c r="A54" s="112" t="s">
        <v>4</v>
      </c>
      <c r="B54" s="113"/>
      <c r="C54" s="113"/>
      <c r="D54" s="113"/>
      <c r="E54" s="1" t="s">
        <v>5</v>
      </c>
      <c r="F54" s="31">
        <f>F17</f>
        <v>0</v>
      </c>
      <c r="G54" s="18"/>
      <c r="H54" s="112" t="s">
        <v>6</v>
      </c>
      <c r="I54" s="113"/>
      <c r="J54" s="1" t="s">
        <v>5</v>
      </c>
      <c r="K54" s="31">
        <f>K17</f>
        <v>3416.54</v>
      </c>
    </row>
    <row r="55" spans="1:11" ht="12.75">
      <c r="A55" s="112">
        <f>A18</f>
        <v>0</v>
      </c>
      <c r="B55" s="113"/>
      <c r="C55" s="113"/>
      <c r="D55" s="113"/>
      <c r="E55" s="1" t="s">
        <v>5</v>
      </c>
      <c r="F55" s="31">
        <f>F18</f>
        <v>0</v>
      </c>
      <c r="G55" s="18"/>
      <c r="H55" s="112" t="str">
        <f>H18</f>
        <v>Reembolso INSS</v>
      </c>
      <c r="I55" s="113"/>
      <c r="J55" s="1" t="s">
        <v>5</v>
      </c>
      <c r="K55" s="94">
        <f>K18</f>
        <v>0</v>
      </c>
    </row>
    <row r="56" spans="1:11" ht="12.75">
      <c r="A56" s="112">
        <f>A19</f>
        <v>0</v>
      </c>
      <c r="B56" s="113"/>
      <c r="C56" s="113"/>
      <c r="D56" s="113"/>
      <c r="E56" s="1" t="s">
        <v>5</v>
      </c>
      <c r="F56" s="31">
        <f>F19</f>
        <v>0</v>
      </c>
      <c r="G56" s="18"/>
      <c r="H56" s="112">
        <f>H19</f>
        <v>0</v>
      </c>
      <c r="I56" s="113"/>
      <c r="J56" s="1" t="s">
        <v>5</v>
      </c>
      <c r="K56" s="31">
        <f>K19</f>
        <v>0</v>
      </c>
    </row>
    <row r="57" spans="1:11" ht="12.75">
      <c r="A57" s="159">
        <f>A20</f>
        <v>0</v>
      </c>
      <c r="B57" s="160"/>
      <c r="C57" s="160"/>
      <c r="D57" s="160"/>
      <c r="E57" s="22"/>
      <c r="F57" s="34">
        <f>F20</f>
        <v>0</v>
      </c>
      <c r="G57" s="18"/>
      <c r="H57" s="157">
        <f>H20</f>
        <v>0</v>
      </c>
      <c r="I57" s="158"/>
      <c r="J57" s="35" t="s">
        <v>5</v>
      </c>
      <c r="K57" s="36">
        <f>K20</f>
        <v>0</v>
      </c>
    </row>
    <row r="58" spans="1:11" ht="15.75" customHeight="1">
      <c r="A58" s="134" t="s">
        <v>8</v>
      </c>
      <c r="B58" s="135"/>
      <c r="C58" s="135"/>
      <c r="D58" s="135"/>
      <c r="E58" s="135"/>
      <c r="F58" s="136"/>
      <c r="G58" s="18"/>
      <c r="H58" s="146" t="s">
        <v>7</v>
      </c>
      <c r="I58" s="147"/>
      <c r="J58" s="24" t="s">
        <v>5</v>
      </c>
      <c r="K58" s="23">
        <f>K21</f>
        <v>3416.54</v>
      </c>
    </row>
    <row r="59" spans="1:11" ht="12.75">
      <c r="A59" s="112" t="s">
        <v>9</v>
      </c>
      <c r="B59" s="113"/>
      <c r="C59" s="113"/>
      <c r="D59" s="113"/>
      <c r="E59" s="1" t="s">
        <v>5</v>
      </c>
      <c r="F59" s="31">
        <f>F22</f>
        <v>0</v>
      </c>
      <c r="G59" s="18"/>
      <c r="H59" s="129"/>
      <c r="I59" s="130"/>
      <c r="J59" s="1"/>
      <c r="K59" s="27"/>
    </row>
    <row r="60" spans="1:11" ht="12.75">
      <c r="A60" s="112" t="s">
        <v>11</v>
      </c>
      <c r="B60" s="113"/>
      <c r="C60" s="113"/>
      <c r="D60" s="113"/>
      <c r="E60" s="1" t="s">
        <v>10</v>
      </c>
      <c r="F60" s="63">
        <f>F23</f>
        <v>0.11</v>
      </c>
      <c r="G60" s="18"/>
      <c r="H60" s="129"/>
      <c r="I60" s="130"/>
      <c r="J60" s="1"/>
      <c r="K60" s="27"/>
    </row>
    <row r="61" spans="1:11" ht="12.75">
      <c r="A61" s="112" t="s">
        <v>12</v>
      </c>
      <c r="B61" s="113"/>
      <c r="C61" s="113"/>
      <c r="D61" s="113"/>
      <c r="E61" s="1" t="s">
        <v>5</v>
      </c>
      <c r="F61" s="31">
        <f>F24</f>
        <v>0</v>
      </c>
      <c r="G61" s="18"/>
      <c r="H61" s="129"/>
      <c r="I61" s="130"/>
      <c r="J61" s="1"/>
      <c r="K61" s="27"/>
    </row>
    <row r="62" spans="1:11" ht="3" customHeight="1">
      <c r="A62" s="123"/>
      <c r="B62" s="124"/>
      <c r="C62" s="124"/>
      <c r="D62" s="124"/>
      <c r="E62" s="124"/>
      <c r="F62" s="125"/>
      <c r="G62" s="18"/>
      <c r="H62" s="129"/>
      <c r="I62" s="130"/>
      <c r="J62" s="130"/>
      <c r="K62" s="131"/>
    </row>
    <row r="63" spans="1:11" ht="15.75" customHeight="1">
      <c r="A63" s="137" t="s">
        <v>13</v>
      </c>
      <c r="B63" s="138"/>
      <c r="C63" s="138"/>
      <c r="D63" s="138"/>
      <c r="E63" s="138"/>
      <c r="F63" s="139"/>
      <c r="G63" s="18"/>
      <c r="H63" s="140" t="s">
        <v>14</v>
      </c>
      <c r="I63" s="141"/>
      <c r="J63" s="141"/>
      <c r="K63" s="142"/>
    </row>
    <row r="64" spans="1:11" ht="12.75">
      <c r="A64" s="32"/>
      <c r="B64" s="113"/>
      <c r="C64" s="113"/>
      <c r="D64" s="113"/>
      <c r="E64" s="113"/>
      <c r="F64" s="118"/>
      <c r="G64" s="18"/>
      <c r="H64" s="112" t="s">
        <v>19</v>
      </c>
      <c r="I64" s="113"/>
      <c r="J64" s="1" t="s">
        <v>5</v>
      </c>
      <c r="K64" s="31">
        <f>K27</f>
        <v>0</v>
      </c>
    </row>
    <row r="65" spans="1:11" ht="12.75">
      <c r="A65" s="32" t="s">
        <v>16</v>
      </c>
      <c r="B65" s="113" t="str">
        <f>B28</f>
        <v>SANDRA GARCIA</v>
      </c>
      <c r="C65" s="156"/>
      <c r="D65" s="156"/>
      <c r="E65" s="156"/>
      <c r="F65" s="118"/>
      <c r="G65" s="18"/>
      <c r="H65" s="112" t="s">
        <v>18</v>
      </c>
      <c r="I65" s="113"/>
      <c r="J65" s="1" t="s">
        <v>5</v>
      </c>
      <c r="K65" s="31">
        <f>K28</f>
        <v>0</v>
      </c>
    </row>
    <row r="66" spans="1:11" ht="12.75">
      <c r="A66" s="32" t="s">
        <v>17</v>
      </c>
      <c r="B66" s="113" t="str">
        <f>B29</f>
        <v>057.111.111-00</v>
      </c>
      <c r="C66" s="156"/>
      <c r="D66" s="156"/>
      <c r="E66" s="156"/>
      <c r="F66" s="118"/>
      <c r="G66" s="18"/>
      <c r="H66" s="112" t="s">
        <v>20</v>
      </c>
      <c r="I66" s="113"/>
      <c r="J66" s="1" t="s">
        <v>5</v>
      </c>
      <c r="K66" s="93">
        <f>K29</f>
        <v>375.8194</v>
      </c>
    </row>
    <row r="67" spans="1:11" ht="12.75">
      <c r="A67" s="32" t="s">
        <v>33</v>
      </c>
      <c r="B67" s="155" t="str">
        <f>B30</f>
        <v>111.111.111-11</v>
      </c>
      <c r="C67" s="156"/>
      <c r="D67" s="156"/>
      <c r="E67" s="156"/>
      <c r="F67" s="118"/>
      <c r="G67" s="18"/>
      <c r="H67" s="146" t="s">
        <v>21</v>
      </c>
      <c r="I67" s="147"/>
      <c r="J67" s="24" t="s">
        <v>5</v>
      </c>
      <c r="K67" s="30">
        <f>K30</f>
        <v>3040.7206</v>
      </c>
    </row>
    <row r="68" spans="1:11" ht="3.75" customHeight="1">
      <c r="A68" s="123"/>
      <c r="B68" s="124"/>
      <c r="C68" s="124"/>
      <c r="D68" s="124"/>
      <c r="E68" s="124"/>
      <c r="F68" s="125"/>
      <c r="G68" s="18"/>
      <c r="H68" s="123"/>
      <c r="I68" s="124"/>
      <c r="J68" s="124"/>
      <c r="K68" s="125"/>
    </row>
    <row r="69" spans="1:11" ht="3.75" customHeight="1">
      <c r="A69" s="115"/>
      <c r="B69" s="116"/>
      <c r="C69" s="116"/>
      <c r="D69" s="116"/>
      <c r="E69" s="116"/>
      <c r="F69" s="116"/>
      <c r="G69" s="116"/>
      <c r="H69" s="116"/>
      <c r="I69" s="116"/>
      <c r="J69" s="116"/>
      <c r="K69" s="117"/>
    </row>
    <row r="70" spans="1:11" ht="12.75">
      <c r="A70" s="148" t="s">
        <v>23</v>
      </c>
      <c r="B70" s="101"/>
      <c r="C70" s="153" t="str">
        <f>C33</f>
        <v>São Paulo</v>
      </c>
      <c r="D70" s="153"/>
      <c r="E70" s="153"/>
      <c r="F70" s="153"/>
      <c r="G70" s="26"/>
      <c r="H70" s="20" t="s">
        <v>22</v>
      </c>
      <c r="I70" s="153"/>
      <c r="J70" s="153"/>
      <c r="K70" s="154"/>
    </row>
    <row r="71" spans="1:11" ht="7.5" customHeight="1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1"/>
    </row>
    <row r="72" spans="1:11" ht="12.75">
      <c r="A72" s="143" t="s">
        <v>24</v>
      </c>
      <c r="B72" s="144"/>
      <c r="C72" s="144"/>
      <c r="D72" s="145"/>
      <c r="E72" s="145"/>
      <c r="F72" s="145"/>
      <c r="G72" s="145"/>
      <c r="H72" s="145"/>
      <c r="I72" s="145"/>
      <c r="J72" s="145"/>
      <c r="K72" s="17"/>
    </row>
    <row r="73" spans="1:11" ht="7.5" customHeight="1">
      <c r="A73" s="13"/>
      <c r="B73" s="14"/>
      <c r="C73" s="14"/>
      <c r="D73" s="14"/>
      <c r="E73" s="15"/>
      <c r="F73" s="14"/>
      <c r="G73" s="14"/>
      <c r="H73" s="14"/>
      <c r="I73" s="14"/>
      <c r="J73" s="15"/>
      <c r="K73" s="16"/>
    </row>
    <row r="74" ht="9.75" customHeight="1"/>
    <row r="75" spans="1:11" ht="12.75">
      <c r="A75" s="2" t="s">
        <v>15</v>
      </c>
      <c r="K75" s="5" t="s">
        <v>15</v>
      </c>
    </row>
  </sheetData>
  <mergeCells count="112">
    <mergeCell ref="A69:K69"/>
    <mergeCell ref="A71:K71"/>
    <mergeCell ref="A51:K51"/>
    <mergeCell ref="A53:F53"/>
    <mergeCell ref="H53:K53"/>
    <mergeCell ref="H58:I58"/>
    <mergeCell ref="H52:K52"/>
    <mergeCell ref="A54:D54"/>
    <mergeCell ref="H54:I54"/>
    <mergeCell ref="H63:K63"/>
    <mergeCell ref="A34:K34"/>
    <mergeCell ref="A36:K36"/>
    <mergeCell ref="A43:K43"/>
    <mergeCell ref="A46:K46"/>
    <mergeCell ref="I45:J45"/>
    <mergeCell ref="D44:J44"/>
    <mergeCell ref="A16:F16"/>
    <mergeCell ref="H16:K16"/>
    <mergeCell ref="H21:I21"/>
    <mergeCell ref="H22:I22"/>
    <mergeCell ref="H19:I19"/>
    <mergeCell ref="H20:I20"/>
    <mergeCell ref="A19:D19"/>
    <mergeCell ref="A20:D20"/>
    <mergeCell ref="A17:D17"/>
    <mergeCell ref="H17:I17"/>
    <mergeCell ref="H57:I57"/>
    <mergeCell ref="A58:F58"/>
    <mergeCell ref="A59:D59"/>
    <mergeCell ref="A55:D55"/>
    <mergeCell ref="H55:I55"/>
    <mergeCell ref="A56:D56"/>
    <mergeCell ref="H56:I56"/>
    <mergeCell ref="H59:I59"/>
    <mergeCell ref="A57:D57"/>
    <mergeCell ref="H64:I64"/>
    <mergeCell ref="A60:D60"/>
    <mergeCell ref="A61:D61"/>
    <mergeCell ref="A63:F63"/>
    <mergeCell ref="H60:I60"/>
    <mergeCell ref="H61:I61"/>
    <mergeCell ref="A62:F62"/>
    <mergeCell ref="H62:K62"/>
    <mergeCell ref="B64:F64"/>
    <mergeCell ref="H65:I65"/>
    <mergeCell ref="H66:I66"/>
    <mergeCell ref="B65:F65"/>
    <mergeCell ref="B66:F66"/>
    <mergeCell ref="H67:I67"/>
    <mergeCell ref="B67:F67"/>
    <mergeCell ref="A68:F68"/>
    <mergeCell ref="H68:K68"/>
    <mergeCell ref="A70:B70"/>
    <mergeCell ref="C70:F70"/>
    <mergeCell ref="I70:K70"/>
    <mergeCell ref="A72:C72"/>
    <mergeCell ref="D72:J72"/>
    <mergeCell ref="C33:F33"/>
    <mergeCell ref="I33:K33"/>
    <mergeCell ref="H28:I28"/>
    <mergeCell ref="H29:I29"/>
    <mergeCell ref="B28:F28"/>
    <mergeCell ref="B29:F29"/>
    <mergeCell ref="B30:F30"/>
    <mergeCell ref="H26:K26"/>
    <mergeCell ref="A35:C35"/>
    <mergeCell ref="D35:J35"/>
    <mergeCell ref="H30:I30"/>
    <mergeCell ref="A31:F31"/>
    <mergeCell ref="H31:K31"/>
    <mergeCell ref="A32:F32"/>
    <mergeCell ref="H32:K32"/>
    <mergeCell ref="H27:I27"/>
    <mergeCell ref="A33:B33"/>
    <mergeCell ref="B27:F27"/>
    <mergeCell ref="A21:F21"/>
    <mergeCell ref="A22:D22"/>
    <mergeCell ref="A23:D23"/>
    <mergeCell ref="A24:D24"/>
    <mergeCell ref="A26:F26"/>
    <mergeCell ref="H23:I23"/>
    <mergeCell ref="H24:I24"/>
    <mergeCell ref="A25:F25"/>
    <mergeCell ref="H25:K25"/>
    <mergeCell ref="A18:D18"/>
    <mergeCell ref="H18:I18"/>
    <mergeCell ref="A7:C7"/>
    <mergeCell ref="A8:C8"/>
    <mergeCell ref="A15:F15"/>
    <mergeCell ref="A10:K10"/>
    <mergeCell ref="A14:K14"/>
    <mergeCell ref="A9:K9"/>
    <mergeCell ref="A12:H12"/>
    <mergeCell ref="A13:K13"/>
    <mergeCell ref="A4:K4"/>
    <mergeCell ref="H15:K15"/>
    <mergeCell ref="I8:J8"/>
    <mergeCell ref="D8:H8"/>
    <mergeCell ref="A11:H11"/>
    <mergeCell ref="D7:J7"/>
    <mergeCell ref="I11:K11"/>
    <mergeCell ref="A6:K6"/>
    <mergeCell ref="A52:F52"/>
    <mergeCell ref="A41:K41"/>
    <mergeCell ref="A44:C44"/>
    <mergeCell ref="A45:C45"/>
    <mergeCell ref="D45:H45"/>
    <mergeCell ref="A47:K47"/>
    <mergeCell ref="A48:H48"/>
    <mergeCell ref="I48:K48"/>
    <mergeCell ref="A49:H49"/>
    <mergeCell ref="A50:K50"/>
  </mergeCells>
  <printOptions horizontalCentered="1"/>
  <pageMargins left="0.5118110236220472" right="0.31496062992125984" top="0.1968503937007874" bottom="0.3937007874015748" header="0.5118110236220472" footer="0.5118110236220472"/>
  <pageSetup horizontalDpi="360" verticalDpi="36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2:F31"/>
  <sheetViews>
    <sheetView workbookViewId="0" topLeftCell="A10">
      <selection activeCell="J21" sqref="J21"/>
    </sheetView>
  </sheetViews>
  <sheetFormatPr defaultColWidth="9.140625" defaultRowHeight="12.75"/>
  <cols>
    <col min="1" max="1" width="2.28125" style="3" customWidth="1"/>
    <col min="2" max="2" width="17.421875" style="3" customWidth="1"/>
    <col min="3" max="3" width="39.00390625" style="3" customWidth="1"/>
    <col min="4" max="4" width="18.28125" style="3" customWidth="1"/>
    <col min="5" max="5" width="18.7109375" style="3" customWidth="1"/>
    <col min="6" max="6" width="2.28125" style="3" customWidth="1"/>
    <col min="7" max="16384" width="9.140625" style="3" customWidth="1"/>
  </cols>
  <sheetData>
    <row r="1" ht="12.75"/>
    <row r="2" spans="1:5" ht="16.5" customHeight="1">
      <c r="A2" s="64"/>
      <c r="B2" s="64"/>
      <c r="C2" s="64"/>
      <c r="D2" s="64"/>
      <c r="E2" s="64"/>
    </row>
    <row r="3" spans="2:5" ht="25.5" customHeight="1">
      <c r="B3" s="167"/>
      <c r="C3" s="169" t="s">
        <v>52</v>
      </c>
      <c r="D3" s="65" t="s">
        <v>53</v>
      </c>
      <c r="E3" s="66">
        <v>1600</v>
      </c>
    </row>
    <row r="4" spans="2:5" ht="17.25" customHeight="1">
      <c r="B4" s="167"/>
      <c r="C4" s="170"/>
      <c r="D4" s="65" t="s">
        <v>54</v>
      </c>
      <c r="E4" s="97">
        <f>Cadastro!G2</f>
        <v>40209</v>
      </c>
    </row>
    <row r="5" spans="2:5" ht="17.25" customHeight="1">
      <c r="B5" s="168"/>
      <c r="C5" s="171"/>
      <c r="D5" s="65" t="s">
        <v>55</v>
      </c>
      <c r="E5" s="67" t="str">
        <f>Cadastro!F2</f>
        <v>111.111.111-11</v>
      </c>
    </row>
    <row r="6" spans="2:5" ht="13.5">
      <c r="B6" s="172" t="s">
        <v>56</v>
      </c>
      <c r="C6" s="173"/>
      <c r="D6" s="68" t="s">
        <v>57</v>
      </c>
      <c r="E6" s="69">
        <f>Cadastro!M2</f>
        <v>785.8042</v>
      </c>
    </row>
    <row r="7" spans="2:5" ht="18.75" customHeight="1">
      <c r="B7" s="174" t="str">
        <f>Recibo!B65</f>
        <v>SANDRA GARCIA</v>
      </c>
      <c r="C7" s="175"/>
      <c r="D7" s="68">
        <v>7</v>
      </c>
      <c r="E7" s="70"/>
    </row>
    <row r="8" spans="2:5" ht="18.75" customHeight="1">
      <c r="B8" s="174"/>
      <c r="C8" s="175"/>
      <c r="D8" s="68">
        <v>8</v>
      </c>
      <c r="E8" s="69"/>
    </row>
    <row r="9" spans="2:5" ht="27" customHeight="1">
      <c r="B9" s="176"/>
      <c r="C9" s="177"/>
      <c r="D9" s="68" t="s">
        <v>58</v>
      </c>
      <c r="E9" s="71">
        <v>0</v>
      </c>
    </row>
    <row r="10" spans="2:5" ht="23.25" customHeight="1">
      <c r="B10" s="72" t="s">
        <v>59</v>
      </c>
      <c r="C10" s="73">
        <f>Cadastro!N2</f>
        <v>40214</v>
      </c>
      <c r="D10" s="74" t="s">
        <v>60</v>
      </c>
      <c r="E10" s="69">
        <v>0</v>
      </c>
    </row>
    <row r="11" spans="2:5" ht="40.5" customHeight="1">
      <c r="B11" s="178" t="s">
        <v>61</v>
      </c>
      <c r="C11" s="178"/>
      <c r="D11" s="75" t="s">
        <v>62</v>
      </c>
      <c r="E11" s="76">
        <f>SUM(E6:E10)</f>
        <v>785.8042</v>
      </c>
    </row>
    <row r="12" spans="2:5" ht="11.25" customHeight="1">
      <c r="B12" s="179" t="s">
        <v>63</v>
      </c>
      <c r="C12" s="180"/>
      <c r="D12" s="180"/>
      <c r="E12" s="181"/>
    </row>
    <row r="13" spans="2:5" ht="26.25" customHeight="1">
      <c r="B13" s="182"/>
      <c r="C13" s="183"/>
      <c r="D13" s="183"/>
      <c r="E13" s="184"/>
    </row>
    <row r="15" spans="1:6" ht="12.75">
      <c r="A15" s="77"/>
      <c r="B15" s="77"/>
      <c r="C15" s="77"/>
      <c r="D15" s="77"/>
      <c r="E15" s="77"/>
      <c r="F15" s="64"/>
    </row>
    <row r="16" spans="1:6" ht="12.75">
      <c r="A16" s="64"/>
      <c r="B16" s="64"/>
      <c r="C16" s="64"/>
      <c r="D16" s="64"/>
      <c r="E16" s="64"/>
      <c r="F16" s="64"/>
    </row>
    <row r="17" spans="1:6" ht="12.75">
      <c r="A17" s="64"/>
      <c r="B17" s="64"/>
      <c r="C17" s="64"/>
      <c r="D17" s="64"/>
      <c r="E17" s="64"/>
      <c r="F17" s="64"/>
    </row>
    <row r="19" spans="2:5" ht="25.5" customHeight="1">
      <c r="B19" s="167"/>
      <c r="C19" s="169" t="s">
        <v>52</v>
      </c>
      <c r="D19" s="65" t="s">
        <v>53</v>
      </c>
      <c r="E19" s="78">
        <f aca="true" t="shared" si="0" ref="E19:E27">E3</f>
        <v>1600</v>
      </c>
    </row>
    <row r="20" spans="2:5" ht="17.25" customHeight="1">
      <c r="B20" s="167"/>
      <c r="C20" s="170"/>
      <c r="D20" s="65" t="s">
        <v>54</v>
      </c>
      <c r="E20" s="97">
        <f>E4</f>
        <v>40209</v>
      </c>
    </row>
    <row r="21" spans="2:5" ht="17.25" customHeight="1">
      <c r="B21" s="168"/>
      <c r="C21" s="171"/>
      <c r="D21" s="65" t="s">
        <v>55</v>
      </c>
      <c r="E21" s="67" t="str">
        <f>E5</f>
        <v>111.111.111-11</v>
      </c>
    </row>
    <row r="22" spans="2:5" ht="13.5">
      <c r="B22" s="172" t="s">
        <v>56</v>
      </c>
      <c r="C22" s="173"/>
      <c r="D22" s="68" t="s">
        <v>57</v>
      </c>
      <c r="E22" s="69">
        <f t="shared" si="0"/>
        <v>785.8042</v>
      </c>
    </row>
    <row r="23" spans="2:5" ht="18.75" customHeight="1">
      <c r="B23" s="174" t="str">
        <f>B7</f>
        <v>SANDRA GARCIA</v>
      </c>
      <c r="C23" s="185"/>
      <c r="D23" s="68">
        <v>7</v>
      </c>
      <c r="E23" s="79">
        <f t="shared" si="0"/>
        <v>0</v>
      </c>
    </row>
    <row r="24" spans="2:5" ht="18.75" customHeight="1">
      <c r="B24" s="186"/>
      <c r="C24" s="185"/>
      <c r="D24" s="68">
        <v>8</v>
      </c>
      <c r="E24" s="80">
        <f t="shared" si="0"/>
        <v>0</v>
      </c>
    </row>
    <row r="25" spans="2:5" ht="27" customHeight="1">
      <c r="B25" s="187"/>
      <c r="C25" s="188"/>
      <c r="D25" s="68" t="s">
        <v>58</v>
      </c>
      <c r="E25" s="69">
        <f t="shared" si="0"/>
        <v>0</v>
      </c>
    </row>
    <row r="26" spans="2:5" ht="23.25" customHeight="1">
      <c r="B26" s="72" t="s">
        <v>59</v>
      </c>
      <c r="C26" s="73">
        <f>C10</f>
        <v>40214</v>
      </c>
      <c r="D26" s="74" t="s">
        <v>60</v>
      </c>
      <c r="E26" s="69">
        <f t="shared" si="0"/>
        <v>0</v>
      </c>
    </row>
    <row r="27" spans="2:5" ht="40.5" customHeight="1">
      <c r="B27" s="189" t="s">
        <v>61</v>
      </c>
      <c r="C27" s="189"/>
      <c r="D27" s="74" t="s">
        <v>62</v>
      </c>
      <c r="E27" s="81">
        <f t="shared" si="0"/>
        <v>785.8042</v>
      </c>
    </row>
    <row r="28" spans="2:5" ht="11.25" customHeight="1">
      <c r="B28" s="179" t="s">
        <v>63</v>
      </c>
      <c r="C28" s="180"/>
      <c r="D28" s="180"/>
      <c r="E28" s="181"/>
    </row>
    <row r="29" spans="2:5" ht="26.25" customHeight="1">
      <c r="B29" s="182"/>
      <c r="C29" s="183"/>
      <c r="D29" s="183"/>
      <c r="E29" s="184"/>
    </row>
    <row r="31" spans="1:6" ht="12.75">
      <c r="A31" s="77"/>
      <c r="B31" s="77"/>
      <c r="C31" s="77"/>
      <c r="D31" s="77"/>
      <c r="E31" s="77"/>
      <c r="F31" s="77"/>
    </row>
  </sheetData>
  <mergeCells count="14">
    <mergeCell ref="B29:E29"/>
    <mergeCell ref="B22:C22"/>
    <mergeCell ref="B23:C25"/>
    <mergeCell ref="B27:C27"/>
    <mergeCell ref="B28:E28"/>
    <mergeCell ref="B11:C11"/>
    <mergeCell ref="B12:E12"/>
    <mergeCell ref="B13:E13"/>
    <mergeCell ref="B19:B21"/>
    <mergeCell ref="C19:C21"/>
    <mergeCell ref="B3:B5"/>
    <mergeCell ref="C3:C5"/>
    <mergeCell ref="B6:C6"/>
    <mergeCell ref="B7:C9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JOÃO BATISTA - Contabilidade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Usuário</cp:lastModifiedBy>
  <cp:lastPrinted>2010-01-14T20:32:51Z</cp:lastPrinted>
  <dcterms:created xsi:type="dcterms:W3CDTF">2005-10-31T10:34:42Z</dcterms:created>
  <dcterms:modified xsi:type="dcterms:W3CDTF">2010-01-14T22:06:06Z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